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lf1LNWIMSB/GlTuUarUicVrn8cqmsUlTIS18KIcgCdBjSpzJlDxfM9vvFMSTpdNbBXW2hFzrSwZOhty7MK6TBw==" workbookSaltValue="dkHRTPUqfJw6Y+ENV1tEsA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<sst xmlns="http://schemas.openxmlformats.org/spreadsheetml/2006/main" count="1085" uniqueCount="1066">
  <si>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</si>
  <si>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</si>
  <si>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</si>
  <si>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</si>
  <si>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</si>
  <si>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</si>
  <si>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</si>
  <si>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</si>
  <si>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</si>
  <si>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</si>
  <si>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</si>
  <si>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</si>
  <si>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</si>
  <si>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</si>
  <si>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</si>
  <si>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</si>
  <si>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</si>
  <si>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</si>
  <si>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</si>
  <si>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</si>
  <si>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</si>
  <si>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</si>
  <si>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</si>
  <si>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</si>
  <si>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</si>
  <si>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</si>
  <si>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</si>
  <si>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</si>
  <si>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</si>
  <si>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</si>
  <si>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</si>
  <si>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</si>
  <si>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</si>
  <si>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</si>
  <si>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</si>
  <si>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</si>
  <si>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</si>
  <si>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</si>
  <si>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</si>
  <si>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</si>
  <si>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</si>
  <si>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</si>
  <si>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</si>
  <si>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</si>
  <si>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</si>
  <si>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</si>
  <si>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</si>
  <si>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</si>
  <si>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</si>
  <si>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</si>
  <si>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</si>
  <si>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</si>
  <si>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</si>
  <si>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</si>
  <si>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</si>
  <si>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</si>
  <si>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</si>
  <si>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</si>
  <si>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</si>
  <si>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</si>
  <si>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</si>
  <si>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</si>
  <si>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</si>
  <si>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</si>
  <si>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</si>
  <si>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</si>
  <si>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</si>
  <si>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</si>
  <si>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</si>
  <si>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</si>
  <si>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</si>
  <si>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</si>
  <si>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</si>
  <si>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</si>
  <si>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</si>
  <si>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</si>
  <si>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</si>
  <si>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</si>
  <si>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</si>
  <si>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</si>
  <si>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</si>
  <si>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</si>
  <si>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</si>
  <si>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</si>
  <si>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</si>
  <si>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</si>
  <si>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</si>
  <si>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</si>
  <si>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</si>
  <si>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</si>
  <si>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</si>
  <si>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</si>
  <si>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</si>
  <si>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</si>
  <si>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</si>
  <si>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</si>
  <si>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</si>
  <si>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</si>
  <si>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</si>
  <si>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</si>
  <si>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</si>
  <si>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</si>
  <si>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</si>
  <si>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</si>
  <si>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</si>
  <si>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</si>
  <si>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</si>
  <si>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</si>
  <si>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</si>
  <si>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</si>
  <si>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</si>
  <si>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</si>
  <si>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</si>
  <si>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</si>
  <si>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</si>
  <si>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</si>
  <si>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</si>
  <si>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</si>
  <si>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</si>
  <si>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</si>
  <si>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</si>
  <si>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</si>
  <si>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</si>
  <si>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</si>
  <si>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</si>
  <si>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</si>
  <si>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</si>
  <si>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</si>
  <si>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</si>
  <si>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</si>
  <si>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</si>
  <si>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</si>
  <si>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</si>
  <si>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</si>
  <si>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</si>
  <si>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</si>
  <si>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</si>
  <si>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</si>
  <si>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</si>
  <si>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</si>
  <si>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</si>
  <si>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</si>
  <si>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</si>
  <si>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</si>
  <si>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</si>
  <si>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</si>
  <si>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</si>
  <si>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</si>
  <si>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</si>
  <si>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</si>
  <si>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</si>
  <si>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</si>
  <si>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</si>
  <si>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</si>
  <si>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</si>
  <si>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</si>
  <si>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</si>
  <si>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</si>
  <si>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</si>
  <si>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</si>
  <si>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</si>
  <si>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</si>
  <si>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</si>
  <si>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</si>
  <si>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</si>
  <si>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</si>
  <si>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</si>
  <si>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</si>
  <si>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</si>
  <si>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</si>
  <si>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</si>
  <si>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</si>
  <si>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</si>
  <si>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</si>
  <si>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</si>
  <si>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</si>
  <si>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</si>
  <si>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</si>
  <si>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</si>
  <si>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</si>
  <si>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</si>
  <si>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</si>
  <si>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</si>
  <si>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</si>
  <si>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</si>
  <si>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</si>
  <si>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</si>
  <si>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</si>
  <si>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</si>
  <si>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</si>
  <si>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</si>
  <si>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</si>
  <si>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</si>
  <si>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</si>
  <si>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</si>
  <si>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</si>
  <si>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</si>
  <si>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</si>
  <si>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</si>
  <si>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</si>
  <si>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</si>
  <si>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</si>
  <si>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</si>
  <si>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</si>
  <si>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</si>
  <si>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</si>
  <si>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</si>
  <si>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</si>
  <si>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</si>
  <si>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</si>
  <si>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</si>
  <si>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</si>
  <si>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</si>
  <si>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</si>
  <si>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</si>
  <si>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</si>
  <si>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</si>
  <si>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</si>
  <si>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</si>
  <si>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</si>
  <si>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</si>
  <si>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</si>
  <si>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</si>
  <si>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</si>
  <si>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</si>
  <si>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</si>
  <si>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</si>
  <si>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</si>
  <si>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</si>
  <si>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</si>
  <si>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</si>
  <si>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</si>
  <si>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</si>
  <si>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</si>
  <si>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</si>
  <si>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</si>
  <si>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</si>
  <si>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</si>
  <si>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</si>
  <si>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</si>
  <si>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</si>
  <si>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</si>
  <si>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</si>
  <si>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</si>
  <si>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</si>
  <si>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</si>
  <si>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</si>
  <si>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</si>
  <si>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</si>
  <si>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</si>
  <si>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</si>
  <si>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</si>
  <si>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</si>
  <si>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</si>
  <si>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</si>
  <si>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</si>
  <si>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</si>
  <si>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</si>
  <si>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</si>
  <si>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</si>
  <si>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</si>
  <si>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</si>
  <si>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</si>
  <si>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</si>
  <si>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</si>
  <si>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</si>
  <si>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</si>
  <si>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</si>
  <si>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</si>
  <si>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</si>
  <si>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</si>
  <si>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</si>
  <si>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</si>
  <si>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</si>
  <si>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</si>
  <si>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</si>
  <si>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</si>
  <si>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</si>
  <si>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</si>
  <si>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</si>
  <si>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</si>
  <si>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</si>
  <si>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</si>
  <si>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</si>
  <si>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</si>
  <si>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</si>
  <si>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</si>
  <si>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</si>
  <si>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</si>
  <si>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</si>
  <si>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</si>
  <si>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</si>
  <si>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</si>
  <si>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</si>
  <si>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</si>
  <si>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</si>
  <si>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</si>
  <si>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</si>
  <si>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</si>
  <si>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</si>
  <si>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</si>
  <si>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</si>
  <si>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</si>
  <si>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</si>
  <si>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</si>
  <si>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</si>
  <si>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</si>
  <si>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</si>
  <si>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</si>
  <si>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</si>
  <si>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</si>
  <si>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</si>
  <si>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</si>
  <si>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</si>
  <si>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</si>
  <si>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</si>
  <si>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</si>
  <si>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</si>
  <si>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</si>
  <si>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</si>
  <si>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</si>
  <si>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</si>
  <si>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</si>
  <si>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</si>
  <si>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</si>
  <si>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</si>
  <si>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</si>
  <si>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</si>
  <si>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</si>
  <si>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</si>
  <si>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</si>
  <si>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</si>
  <si>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</si>
  <si>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</si>
  <si>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</si>
  <si>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</si>
  <si>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</si>
  <si>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</si>
  <si>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</si>
  <si>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</si>
  <si>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</si>
  <si>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</si>
  <si>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</si>
  <si>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</si>
  <si>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</si>
  <si>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</si>
  <si>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</si>
  <si>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</si>
  <si>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</si>
  <si>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</si>
  <si>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</si>
  <si>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</si>
  <si>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</si>
  <si>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</si>
  <si>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</si>
  <si>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</si>
  <si>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</si>
  <si>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</si>
  <si>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</si>
  <si>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</si>
  <si>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</si>
  <si>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</si>
  <si>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</si>
  <si>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</si>
  <si>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</si>
  <si>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</si>
  <si>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</si>
  <si>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</si>
  <si>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</si>
  <si>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</si>
  <si>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</si>
  <si>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</si>
  <si>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</si>
  <si>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</si>
  <si>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</si>
  <si>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</si>
  <si>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</si>
  <si>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</si>
  <si>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</si>
  <si>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</si>
  <si>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</si>
  <si>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</si>
  <si>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</si>
  <si>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</si>
  <si>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</si>
  <si>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</si>
  <si>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</si>
  <si>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</si>
  <si>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</si>
  <si>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</si>
  <si>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</si>
  <si>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</si>
  <si>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</si>
  <si>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</si>
  <si>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</si>
  <si>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</si>
  <si>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</si>
  <si>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</si>
  <si>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</si>
  <si>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</si>
  <si>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</si>
  <si>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</si>
  <si>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</si>
  <si>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</si>
  <si>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</si>
  <si>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</si>
  <si>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</si>
  <si>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</si>
  <si>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</si>
  <si>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</si>
  <si>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</si>
  <si>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</si>
  <si>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</si>
  <si>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</si>
  <si>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</si>
  <si>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</si>
  <si>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</si>
  <si>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</si>
  <si>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</si>
  <si>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</si>
  <si>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</si>
  <si>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</si>
  <si>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</si>
  <si>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</si>
  <si>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</si>
  <si>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</si>
  <si>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</si>
  <si>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</si>
  <si>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</si>
  <si>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</si>
  <si>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</si>
  <si>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</si>
  <si>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</si>
  <si>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</si>
  <si>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</si>
  <si>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</si>
  <si>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</si>
  <si>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</si>
  <si>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</si>
  <si>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</si>
  <si>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</si>
  <si>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</si>
  <si>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</si>
  <si>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</si>
  <si>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</si>
  <si>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</si>
  <si>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</si>
  <si>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</si>
  <si>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</si>
  <si>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</si>
  <si>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</si>
  <si>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</si>
  <si>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</si>
  <si>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</si>
  <si>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</si>
  <si>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</si>
  <si>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</si>
  <si>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</si>
  <si>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</si>
  <si>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</si>
  <si>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</si>
  <si>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</si>
  <si>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</si>
  <si>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</si>
  <si>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</si>
  <si>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</si>
  <si>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</si>
  <si>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</si>
  <si>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</si>
  <si>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</si>
  <si>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</si>
  <si>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</si>
  <si>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</si>
  <si>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</si>
  <si>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</si>
  <si>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</si>
  <si>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</si>
  <si>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</si>
  <si>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</si>
  <si>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</si>
  <si>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</si>
  <si>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</si>
  <si>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</si>
  <si>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</si>
  <si>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</si>
  <si>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</si>
  <si>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</si>
  <si>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</si>
  <si>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</si>
  <si>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</si>
  <si>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</si>
  <si>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</si>
  <si>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</si>
  <si>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</si>
  <si>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</si>
  <si>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</si>
  <si>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</si>
  <si>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</si>
  <si>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</si>
  <si>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</si>
  <si>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</si>
  <si>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</si>
  <si>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</si>
  <si>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</si>
  <si>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</si>
  <si>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</si>
  <si>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</si>
  <si>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</si>
  <si>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</si>
  <si>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</si>
  <si>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</si>
  <si>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</si>
  <si>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</si>
  <si>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</si>
  <si>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</si>
  <si>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</si>
  <si>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</si>
  <si>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</si>
  <si>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</si>
  <si>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</si>
  <si>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</si>
  <si>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</si>
  <si>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</si>
  <si>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</si>
  <si>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</si>
  <si>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</si>
  <si>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</si>
  <si>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</si>
  <si>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</si>
  <si>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</si>
  <si>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</si>
  <si>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</si>
  <si>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</si>
  <si>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</si>
  <si>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</si>
  <si>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</si>
  <si>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</si>
  <si>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</si>
  <si>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</si>
  <si>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</si>
  <si>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</si>
  <si>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</si>
  <si>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</si>
  <si>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</si>
  <si>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</si>
  <si>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</si>
  <si>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</si>
  <si>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</si>
  <si>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</si>
  <si>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</si>
  <si>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</si>
  <si>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</si>
  <si>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</si>
  <si>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</si>
  <si>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</si>
  <si>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</si>
  <si>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</si>
  <si>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</si>
  <si>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</si>
  <si>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</si>
  <si>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</si>
  <si>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</si>
  <si>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</si>
  <si>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</si>
  <si>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</si>
  <si>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</si>
  <si>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</si>
  <si>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</si>
  <si>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</si>
  <si>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</si>
  <si>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</si>
  <si>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</si>
  <si>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</si>
  <si>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</si>
  <si>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</si>
  <si>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</si>
  <si>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</si>
  <si>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</si>
  <si>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</si>
  <si>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</si>
  <si>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</si>
  <si>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</si>
  <si>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</si>
  <si>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</si>
  <si>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</si>
  <si>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</si>
  <si>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</si>
  <si>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</si>
  <si>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</si>
  <si>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</si>
  <si>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</si>
  <si>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</si>
  <si>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</si>
  <si>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</si>
  <si>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</si>
  <si>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</si>
  <si>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</si>
  <si>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</si>
  <si>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</si>
  <si>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</si>
  <si>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</si>
  <si>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</si>
  <si>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</si>
  <si>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</si>
  <si>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</si>
  <si>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</si>
  <si>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</si>
  <si>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</si>
  <si>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</si>
  <si>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</si>
  <si>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</si>
  <si>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</si>
  <si>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</si>
  <si>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</si>
  <si>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</si>
  <si>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</si>
  <si>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</si>
  <si>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</si>
  <si>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</si>
  <si>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</si>
  <si>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</si>
  <si>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</si>
  <si>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</si>
  <si>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</si>
  <si>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</si>
  <si>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</si>
  <si>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</si>
  <si>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</si>
  <si>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</si>
  <si>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</si>
  <si>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</si>
  <si>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</si>
  <si>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</si>
  <si>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</si>
  <si>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</si>
  <si>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</si>
  <si>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</si>
  <si>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</si>
  <si>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</si>
  <si>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</si>
  <si>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</si>
  <si>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</si>
  <si>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</si>
  <si>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</si>
  <si>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</si>
  <si>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</si>
  <si>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</si>
  <si>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</si>
  <si>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</si>
  <si>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</si>
  <si>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</si>
  <si>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</si>
  <si>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</si>
  <si>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</si>
  <si>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</si>
  <si>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</si>
  <si>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</si>
  <si>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</si>
  <si>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</si>
  <si>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</si>
  <si>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</si>
  <si>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</si>
  <si>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</si>
  <si>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</si>
  <si>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</si>
  <si>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</si>
  <si>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</si>
  <si>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</si>
  <si>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</si>
  <si>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</si>
  <si>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</si>
  <si>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</si>
  <si>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</si>
  <si>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</si>
  <si>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</si>
  <si>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</si>
  <si>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</si>
  <si>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</si>
  <si>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</si>
  <si>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</si>
  <si>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</si>
  <si>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</si>
  <si>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</si>
  <si>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</si>
  <si>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</si>
  <si>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</si>
  <si>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</si>
  <si>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</si>
  <si>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</si>
  <si>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</si>
  <si>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</si>
  <si>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</si>
  <si>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</si>
  <si>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</si>
  <si>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</si>
  <si>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</si>
  <si>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</si>
  <si>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</si>
  <si>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</si>
  <si>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</si>
  <si>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</si>
  <si>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</si>
  <si>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</si>
  <si>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</si>
  <si>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</si>
  <si>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</si>
  <si>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</si>
  <si>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</si>
  <si>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</si>
  <si>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</si>
  <si>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</si>
  <si>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</si>
  <si>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</si>
  <si>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</si>
  <si>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</si>
  <si>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</si>
  <si>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</si>
  <si>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</si>
  <si>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</si>
  <si>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</si>
  <si>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</si>
  <si>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</si>
  <si>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</si>
  <si>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</si>
  <si>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</si>
  <si>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</si>
  <si>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</si>
  <si>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</si>
  <si>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</si>
  <si>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</si>
  <si>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</si>
  <si>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</si>
  <si>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</si>
  <si>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</si>
  <si>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</si>
  <si>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</si>
  <si>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</si>
  <si>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</si>
  <si>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</si>
  <si>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</si>
  <si>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</si>
  <si>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</si>
  <si>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</si>
  <si>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</si>
  <si>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</si>
  <si>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</si>
  <si>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</si>
  <si>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</si>
  <si>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</si>
  <si>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</si>
  <si>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</si>
  <si>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</si>
  <si>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</si>
  <si>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</si>
  <si>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</si>
  <si>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</si>
  <si>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</si>
  <si>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</si>
  <si>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</si>
  <si>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</si>
  <si>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</si>
  <si>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</si>
  <si>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</si>
  <si>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</si>
  <si>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</si>
  <si>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</si>
  <si>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</si>
  <si>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</si>
  <si>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</si>
  <si>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</si>
  <si>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</si>
  <si>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</si>
  <si>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</si>
  <si>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</si>
  <si>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</si>
  <si>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</si>
  <si>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</si>
  <si>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</si>
  <si>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</si>
  <si>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</si>
  <si>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</si>
  <si>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</si>
  <si>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</si>
  <si>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</si>
  <si>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</si>
  <si>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</si>
  <si>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</si>
  <si>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</si>
  <si>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</si>
  <si>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</si>
  <si>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</si>
  <si>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</si>
  <si>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</si>
  <si>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</si>
  <si>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</si>
  <si>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</si>
  <si>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</si>
  <si>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</si>
  <si>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</si>
  <si>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</si>
  <si>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</si>
  <si>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</si>
  <si>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</si>
  <si>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</si>
  <si>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</si>
  <si>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</si>
  <si>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</si>
  <si>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</si>
  <si>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</si>
  <si>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</si>
  <si>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</si>
  <si>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</si>
  <si>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</si>
  <si>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</si>
  <si>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</si>
  <si>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</si>
  <si>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</si>
  <si>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</si>
  <si>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</si>
  <si>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</si>
  <si>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</si>
  <si>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</si>
  <si>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</si>
  <si>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</si>
  <si>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</si>
  <si>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</si>
  <si>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</si>
  <si>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</si>
  <si>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</si>
  <si>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</si>
  <si>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</si>
  <si>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</si>
  <si>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</si>
  <si>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</si>
  <si>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</si>
  <si>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</si>
  <si>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</si>
  <si>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</si>
  <si>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</si>
  <si>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</si>
  <si>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</si>
  <si>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</si>
  <si>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</si>
  <si>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</si>
  <si>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</si>
  <si>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</si>
  <si>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</si>
  <si>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</si>
  <si>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</si>
  <si>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</si>
  <si>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</si>
  <si>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</si>
  <si>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</si>
  <si>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</si>
  <si>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</si>
  <si>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</si>
  <si>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</si>
  <si>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</si>
  <si>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</si>
  <si>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</si>
  <si>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</si>
  <si>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</si>
  <si>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</si>
  <si>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</si>
  <si>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</si>
  <si>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</si>
  <si>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</si>
  <si>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</si>
  <si>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</si>
  <si>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</si>
  <si>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</si>
  <si>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</si>
  <si>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</si>
  <si>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</si>
  <si>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</si>
  <si>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</si>
  <si>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</si>
  <si>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</si>
  <si>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</si>
  <si>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</si>
  <si>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</si>
  <si>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</si>
  <si>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</si>
  <si>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</si>
  <si>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</si>
  <si>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</si>
  <si>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</si>
  <si>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</si>
  <si>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</si>
  <si>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</si>
  <si>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</si>
  <si>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</si>
  <si>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</si>
  <si>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</si>
  <si>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</si>
  <si>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</si>
  <si>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</si>
  <si>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</si>
  <si>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</si>
  <si>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</si>
  <si>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</si>
  <si>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</si>
  <si>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</si>
  <si>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</si>
  <si>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</si>
  <si>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</si>
  <si>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</si>
  <si>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</si>
  <si>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</si>
  <si>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</si>
  <si>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</si>
  <si>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</si>
  <si>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</si>
  <si>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</si>
  <si>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</si>
  <si>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</si>
  <si>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</si>
  <si>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</si>
  <si>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</si>
  <si>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</si>
  <si>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</si>
  <si>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</si>
  <si>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</si>
  <si>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</si>
  <si>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</si>
  <si>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</si>
  <si>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</si>
  <si>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</si>
  <si>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</si>
  <si>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</si>
  <si>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</si>
  <si>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</si>
  <si>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</si>
  <si>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</si>
  <si>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</si>
  <si>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</si>
  <si>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</si>
  <si>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</si>
  <si>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</si>
  <si>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</si>
  <si>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</si>
  <si>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</si>
  <si>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</si>
  <si>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</si>
  <si>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</si>
  <si>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</si>
  <si>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</si>
  <si>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</si>
  <si>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</si>
  <si>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</si>
  <si>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</si>
  <si>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</si>
  <si>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</si>
  <si>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</si>
  <si>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</si>
  <si>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</si>
  <si>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</si>
  <si>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</si>
  <si>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</si>
  <si>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</si>
  <si>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</si>
  <si>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</si>
  <si>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</si>
  <si>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</si>
  <si>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</si>
  <si>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</si>
  <si>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</si>
  <si>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</si>
  <si>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</si>
  <si>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</si>
  <si>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</si>
  <si>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</si>
  <si>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</si>
  <si>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</si>
  <si>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</si>
  <si>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</si>
  <si>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</si>
  <si>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</si>
  <si>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</si>
  <si>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</si>
  <si>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</si>
  <si>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</si>
  <si>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</si>
  <si>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</si>
  <si>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</si>
  <si>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</si>
  <si>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</si>
  <si>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</si>
  <si>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</si>
  <si>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</si>
  <si>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</si>
  <si>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</si>
  <si>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</si>
  <si>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</si>
  <si>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</si>
  <si>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</si>
  <si>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</si>
  <si>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</si>
  <si>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</si>
  <si>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</si>
  <si>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</si>
  <si>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</si>
  <si>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</si>
  <si>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</si>
  <si>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</si>
  <si>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</si>
  <si>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</si>
  <si>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</si>
  <si>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</si>
  <si>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</si>
  <si>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</si>
  <si>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</si>
  <si>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</si>
  <si>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</si>
  <si>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</si>
  <si>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</si>
  <si>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</si>
  <si>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</si>
  <si>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</si>
  <si>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</si>
  <si>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</si>
  <si>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</si>
  <si>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</si>
  <si>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</si>
  <si>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</si>
  <si>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</si>
  <si>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</si>
  <si>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</si>
  <si>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</si>
  <si>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</si>
  <si>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</si>
  <si>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</si>
  <si>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</si>
  <si>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</si>
  <si>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</si>
  <si>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</si>
  <si>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</si>
  <si>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</si>
  <si>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</si>
  <si>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</si>
  <si>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</si>
  <si>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</si>
  <si>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</si>
  <si>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</si>
  <si>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</si>
  <si>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</si>
  <si>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</si>
  <si>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</si>
  <si>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</si>
  <si>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</si>
  <si>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</si>
  <si>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</si>
  <si>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</si>
  <si>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</si>
  <si>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</si>
  <si>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</si>
  <si>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</si>
  <si>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</si>
  <si>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</si>
  <si>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</si>
  <si>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</si>
  <si>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</si>
  <si>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</si>
  <si>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</si>
  <si>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</si>
  <si>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ASEJ2020-06-21-09-2020-1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</si>
</sst>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 x14ac:dyDescent="0.35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11454046.109999999</v>
      </c>
      <c r="AY7" s="13">
        <f>AY8+AY29+AY35+AY40+AY72+AY81+AY102+AY114</f>
        <v>20931418.760000002</v>
      </c>
    </row>
    <row r="8" spans="1:51" x14ac:dyDescent="0.3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5208992.1400000006</v>
      </c>
      <c r="AY8" s="15">
        <f>AY9+AY11+AY15+AY16+AY17+AY18+AY19+AY25+AY27</f>
        <v>13623667.020000001</v>
      </c>
    </row>
    <row r="9" spans="1:51" x14ac:dyDescent="0.3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 x14ac:dyDescent="0.3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 x14ac:dyDescent="0.3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5148380.2700000005</v>
      </c>
      <c r="AY11" s="17">
        <f>SUM(AY12:AY14)</f>
        <v>13469972.420000002</v>
      </c>
    </row>
    <row r="12" spans="1:51" x14ac:dyDescent="0.3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4252925.87</v>
      </c>
      <c r="AY12" s="20">
        <v>4295376.28</v>
      </c>
    </row>
    <row r="13" spans="1:51" x14ac:dyDescent="0.3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781458.53</v>
      </c>
      <c r="AY13" s="20">
        <v>8972075.3399999999</v>
      </c>
    </row>
    <row r="14" spans="1:51" x14ac:dyDescent="0.3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113995.87</v>
      </c>
      <c r="AY14" s="20">
        <v>202520.8</v>
      </c>
    </row>
    <row r="15" spans="1:51" x14ac:dyDescent="0.3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60611.87</v>
      </c>
      <c r="AY19" s="17">
        <f>SUM(AY20:AY24)</f>
        <v>151944.59999999998</v>
      </c>
    </row>
    <row r="20" spans="1:51" x14ac:dyDescent="0.3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57378.8</v>
      </c>
      <c r="AY20" s="20">
        <v>143212.26999999999</v>
      </c>
    </row>
    <row r="21" spans="1:51" x14ac:dyDescent="0.3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420</v>
      </c>
      <c r="AY22" s="20">
        <v>1882.65</v>
      </c>
    </row>
    <row r="23" spans="1:51" x14ac:dyDescent="0.3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2813.07</v>
      </c>
      <c r="AY23" s="20">
        <v>6849.68</v>
      </c>
    </row>
    <row r="24" spans="1:51" x14ac:dyDescent="0.3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3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3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3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5283104.97</v>
      </c>
      <c r="AY40" s="15">
        <f>AY41+AY46+AY47+AY62+AY68+AY70</f>
        <v>6016840.29</v>
      </c>
    </row>
    <row r="41" spans="1:51" x14ac:dyDescent="0.3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714685.95</v>
      </c>
      <c r="AY41" s="17">
        <f>SUM(AY42:AY45)</f>
        <v>724831.53</v>
      </c>
    </row>
    <row r="42" spans="1:51" x14ac:dyDescent="0.3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666220.44999999995</v>
      </c>
      <c r="AY42" s="20">
        <v>664569.5</v>
      </c>
    </row>
    <row r="43" spans="1:51" x14ac:dyDescent="0.3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 x14ac:dyDescent="0.3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765.5</v>
      </c>
      <c r="AY44" s="20">
        <v>5702.51</v>
      </c>
    </row>
    <row r="45" spans="1:51" x14ac:dyDescent="0.3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46500</v>
      </c>
      <c r="AY45" s="20">
        <v>52000</v>
      </c>
    </row>
    <row r="46" spans="1:51" x14ac:dyDescent="0.3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4565563.17</v>
      </c>
      <c r="AY47" s="17">
        <f>SUM(AY48:AY61)</f>
        <v>5289807.88</v>
      </c>
    </row>
    <row r="48" spans="1:51" x14ac:dyDescent="0.3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1104162.71</v>
      </c>
      <c r="AY48" s="20">
        <v>639850.30000000005</v>
      </c>
    </row>
    <row r="49" spans="1:51" x14ac:dyDescent="0.3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202126.81</v>
      </c>
      <c r="AY49" s="20">
        <v>210100.84</v>
      </c>
    </row>
    <row r="50" spans="1:51" x14ac:dyDescent="0.3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 x14ac:dyDescent="0.3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5911.6</v>
      </c>
      <c r="AY52" s="20">
        <v>12430.28</v>
      </c>
    </row>
    <row r="53" spans="1:51" x14ac:dyDescent="0.3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 x14ac:dyDescent="0.3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50.58</v>
      </c>
      <c r="AY54" s="20">
        <v>841.58</v>
      </c>
    </row>
    <row r="55" spans="1:51" x14ac:dyDescent="0.3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 x14ac:dyDescent="0.3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 x14ac:dyDescent="0.3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2926412.92</v>
      </c>
      <c r="AY57" s="20">
        <v>3504868.04</v>
      </c>
    </row>
    <row r="58" spans="1:51" x14ac:dyDescent="0.3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75946.09</v>
      </c>
      <c r="AY58" s="20">
        <v>139805.79999999999</v>
      </c>
    </row>
    <row r="59" spans="1:51" x14ac:dyDescent="0.3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 x14ac:dyDescent="0.3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206648.71</v>
      </c>
      <c r="AY60" s="20">
        <v>484292.35</v>
      </c>
    </row>
    <row r="61" spans="1:51" x14ac:dyDescent="0.3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44303.75</v>
      </c>
      <c r="AY61" s="20">
        <v>67384.94</v>
      </c>
    </row>
    <row r="62" spans="1:51" x14ac:dyDescent="0.3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2855.85</v>
      </c>
      <c r="AY62" s="17">
        <f>SUM(AY63:AY67)</f>
        <v>2200.88</v>
      </c>
    </row>
    <row r="63" spans="1:51" x14ac:dyDescent="0.3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2855.85</v>
      </c>
      <c r="AY63" s="20">
        <v>2200.88</v>
      </c>
    </row>
    <row r="64" spans="1:51" x14ac:dyDescent="0.3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3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3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607190.63</v>
      </c>
      <c r="AY72" s="15">
        <f>AY73+AY76+AY77+AY78+AY80</f>
        <v>651181.44999999995</v>
      </c>
    </row>
    <row r="73" spans="1:51" x14ac:dyDescent="0.3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607190.63</v>
      </c>
      <c r="AY73" s="17">
        <f>SUM(AY74:AY75)</f>
        <v>651181.44999999995</v>
      </c>
    </row>
    <row r="74" spans="1:51" x14ac:dyDescent="0.3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48516.5</v>
      </c>
      <c r="AY74" s="20">
        <v>79966</v>
      </c>
    </row>
    <row r="75" spans="1:51" x14ac:dyDescent="0.3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558674.13</v>
      </c>
      <c r="AY75" s="20">
        <v>571215.44999999995</v>
      </c>
    </row>
    <row r="76" spans="1:51" x14ac:dyDescent="0.3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354758.37</v>
      </c>
      <c r="AY81" s="15">
        <f>AY82+AY83+AY85+AY87+AY89+AY91+AY93+AY94+AY100</f>
        <v>639730</v>
      </c>
    </row>
    <row r="82" spans="1:51" x14ac:dyDescent="0.3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31398</v>
      </c>
      <c r="AY83" s="17">
        <f>SUM(AY84)</f>
        <v>15600</v>
      </c>
    </row>
    <row r="84" spans="1:51" x14ac:dyDescent="0.3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31398</v>
      </c>
      <c r="AY84" s="20">
        <v>15600</v>
      </c>
    </row>
    <row r="85" spans="1:51" x14ac:dyDescent="0.3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133360.37</v>
      </c>
      <c r="AY87" s="17">
        <f>SUM(AY88)</f>
        <v>624130</v>
      </c>
    </row>
    <row r="88" spans="1:51" x14ac:dyDescent="0.3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133360.37</v>
      </c>
      <c r="AY88" s="20">
        <v>624130</v>
      </c>
    </row>
    <row r="89" spans="1:51" x14ac:dyDescent="0.3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3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3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 x14ac:dyDescent="0.3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 x14ac:dyDescent="0.3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23115319.760000002</v>
      </c>
      <c r="AY117" s="13">
        <f>AY118+AY149</f>
        <v>45010794.940000005</v>
      </c>
    </row>
    <row r="118" spans="1:51" x14ac:dyDescent="0.3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23115319.760000002</v>
      </c>
      <c r="AY118" s="15">
        <f>AY119+AY132+AY135+AY140+AY146</f>
        <v>45010794.940000005</v>
      </c>
    </row>
    <row r="119" spans="1:51" x14ac:dyDescent="0.3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14795082.609999999</v>
      </c>
      <c r="AY119" s="17">
        <f>SUM(AY120:AY131)</f>
        <v>28710803.080000002</v>
      </c>
    </row>
    <row r="120" spans="1:51" x14ac:dyDescent="0.3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10902235.130000001</v>
      </c>
      <c r="AY120" s="20">
        <v>19944357.289999999</v>
      </c>
    </row>
    <row r="121" spans="1:51" x14ac:dyDescent="0.3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1870742.52</v>
      </c>
      <c r="AY121" s="20">
        <v>3526283.15</v>
      </c>
    </row>
    <row r="122" spans="1:51" x14ac:dyDescent="0.3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362680.52</v>
      </c>
      <c r="AY122" s="20">
        <v>753621.12</v>
      </c>
    </row>
    <row r="123" spans="1:51" x14ac:dyDescent="0.3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299117.01</v>
      </c>
      <c r="AY125" s="20">
        <v>1630966.71</v>
      </c>
    </row>
    <row r="126" spans="1:51" x14ac:dyDescent="0.3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447372.03</v>
      </c>
      <c r="AY128" s="20">
        <v>1015161.21</v>
      </c>
    </row>
    <row r="129" spans="1:51" x14ac:dyDescent="0.3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3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912935.4</v>
      </c>
      <c r="AY131" s="20">
        <v>1840413.6</v>
      </c>
    </row>
    <row r="132" spans="1:51" x14ac:dyDescent="0.3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8081931.2999999998</v>
      </c>
      <c r="AY132" s="17">
        <f>SUM(AY133:AY134)</f>
        <v>14306543.210000001</v>
      </c>
    </row>
    <row r="133" spans="1:51" x14ac:dyDescent="0.3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2573770.7999999998</v>
      </c>
      <c r="AY133" s="20">
        <v>3628972.81</v>
      </c>
    </row>
    <row r="134" spans="1:51" x14ac:dyDescent="0.3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5508160.5</v>
      </c>
      <c r="AY134" s="20">
        <v>10677570.4</v>
      </c>
    </row>
    <row r="135" spans="1:51" x14ac:dyDescent="0.3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 x14ac:dyDescent="0.3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 x14ac:dyDescent="0.3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238305.84999999998</v>
      </c>
      <c r="AY140" s="17">
        <f>SUM(AY141:AY145)</f>
        <v>530605.33000000007</v>
      </c>
    </row>
    <row r="141" spans="1:51" x14ac:dyDescent="0.3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328.98</v>
      </c>
      <c r="AY141" s="20">
        <v>27163.47</v>
      </c>
    </row>
    <row r="142" spans="1:51" x14ac:dyDescent="0.3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 x14ac:dyDescent="0.3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230193.05</v>
      </c>
      <c r="AY143" s="20">
        <v>457680.34</v>
      </c>
    </row>
    <row r="144" spans="1:51" x14ac:dyDescent="0.3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34569365.870000005</v>
      </c>
      <c r="AY184" s="27">
        <f>AY7+AY117+AY161</f>
        <v>65942213.700000003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23331463.030000001</v>
      </c>
      <c r="AY186" s="13">
        <f>AY187+AY222+AY287</f>
        <v>43498519.719999999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13029017.6</v>
      </c>
      <c r="AY187" s="15">
        <f>AY188+AY193+AY198+AY207+AY212+AY219</f>
        <v>24985765.940000001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7308966.96</v>
      </c>
      <c r="AY188" s="17">
        <f>SUM(AY189:AY192)</f>
        <v>13396248.43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1747494.5</v>
      </c>
      <c r="AY189" s="20">
        <v>2995122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5561472.46</v>
      </c>
      <c r="AY191" s="20">
        <v>10401126.43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3860550.77</v>
      </c>
      <c r="AY193" s="17">
        <f>SUM(AY194:AY197)</f>
        <v>6065393.1500000004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55139.43</v>
      </c>
      <c r="AY194" s="20">
        <v>153700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3805411.34</v>
      </c>
      <c r="AY195" s="20">
        <v>5911693.1500000004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864561.2</v>
      </c>
      <c r="AY198" s="17">
        <f>SUM(AY199:AY206)</f>
        <v>3448239.1400000006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520326.95</v>
      </c>
      <c r="AY199" s="20">
        <v>999840.03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82926.45</v>
      </c>
      <c r="AY201" s="20">
        <v>164217.41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673949.56</v>
      </c>
      <c r="AY207" s="17">
        <f>SUM(AY208:AY211)</f>
        <v>1154640.21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673949.56</v>
      </c>
      <c r="AY208" s="20">
        <v>1154640.21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320989.11</v>
      </c>
      <c r="AY212" s="17">
        <f>SUM(AY213:AY218)</f>
        <v>921245.01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91172.12</v>
      </c>
      <c r="AY214" s="20">
        <v>413727.4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25000</v>
      </c>
      <c r="AY215" s="20">
        <v>50000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204816.99</v>
      </c>
      <c r="AY216" s="20">
        <v>457517.61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3358053.2699999996</v>
      </c>
      <c r="AY222" s="15">
        <f>AY223+AY232+AY236+AY246+AY256+AY264+AY267+AY273+AY277</f>
        <v>6177850.4900000002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364200.29000000004</v>
      </c>
      <c r="AY223" s="17">
        <f>SUM(AY224:AY231)</f>
        <v>608184.52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176763.29</v>
      </c>
      <c r="AY224" s="20">
        <v>258127.2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48180.84</v>
      </c>
      <c r="AY225" s="20">
        <v>107584.82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7662.39</v>
      </c>
      <c r="AY227" s="20">
        <v>2121.79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41621.01</v>
      </c>
      <c r="AY229" s="20">
        <v>100711.71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89972.76</v>
      </c>
      <c r="AY231" s="20">
        <v>139639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19898.38</v>
      </c>
      <c r="AY232" s="17">
        <f>SUM(AY233:AY235)</f>
        <v>114193.34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19898.38</v>
      </c>
      <c r="AY233" s="20">
        <v>113473.34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347923.51999999996</v>
      </c>
      <c r="AY246" s="17">
        <f>SUM(AY247:AY255)</f>
        <v>588168.44000000006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76846.86</v>
      </c>
      <c r="AY252" s="20">
        <v>200199.23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271076.65999999997</v>
      </c>
      <c r="AY255" s="20">
        <v>387969.21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173761.41999999998</v>
      </c>
      <c r="AY256" s="17">
        <f>SUM(AY257:AY263)</f>
        <v>114969.09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53760.81</v>
      </c>
      <c r="AY259" s="20">
        <v>19605.09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55388.61</v>
      </c>
      <c r="AY260" s="20">
        <v>0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64612</v>
      </c>
      <c r="AY263" s="20">
        <v>95364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2145202.13</v>
      </c>
      <c r="AY264" s="17">
        <f>SUM(AY265:AY266)</f>
        <v>4136120.11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2145202.13</v>
      </c>
      <c r="AY265" s="20">
        <v>4136120.11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67384.960000000006</v>
      </c>
      <c r="AY267" s="17">
        <f>SUM(AY268:AY272)</f>
        <v>146302.75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58172.02</v>
      </c>
      <c r="AY268" s="20">
        <v>146302.75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238482.57</v>
      </c>
      <c r="AY277" s="17">
        <f>SUM(AY278:AY286)</f>
        <v>456712.02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74949.460000000006</v>
      </c>
      <c r="AY278" s="20">
        <v>58556.66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92077.53</v>
      </c>
      <c r="AY283" s="20">
        <v>343231.56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71455.58</v>
      </c>
      <c r="AY285" s="20">
        <v>49468.36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6944392.1600000001</v>
      </c>
      <c r="AY287" s="15">
        <f>AY288+AY298+AY308+AY318+AY328+AY338+AY346+AY356+AY362</f>
        <v>12334903.290000001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3409357.91</v>
      </c>
      <c r="AY288" s="17">
        <v>7026171.9400000004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3375845</v>
      </c>
      <c r="AY289" s="20">
        <v>6944991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33512.910000000003</v>
      </c>
      <c r="AY292" s="20">
        <v>78052.86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55800</v>
      </c>
      <c r="AY298" s="17">
        <f>SUM(AY299:AY307)</f>
        <v>270566.65000000002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55800</v>
      </c>
      <c r="AY307" s="20">
        <v>98500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145263.47999999998</v>
      </c>
      <c r="AY308" s="17">
        <f>SUM(AY309:AY317)</f>
        <v>45600.3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17400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98863.48</v>
      </c>
      <c r="AY312" s="20">
        <v>44800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71729.53</v>
      </c>
      <c r="AY318" s="17">
        <f>SUM(AY319:AY327)</f>
        <v>245831.86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16505.439999999999</v>
      </c>
      <c r="AY319" s="20">
        <v>33676.36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42476.85</v>
      </c>
      <c r="AY323" s="20">
        <v>204129.46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1417174.5</v>
      </c>
      <c r="AY328" s="17">
        <f>SUM(AY329:AY337)</f>
        <v>2227808.13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139629.96</v>
      </c>
      <c r="AY329" s="20">
        <v>226194.37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1285</v>
      </c>
      <c r="AY330" s="20">
        <v>3688.8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13386.86</v>
      </c>
      <c r="AY331" s="20">
        <v>31763.439999999999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385079.95</v>
      </c>
      <c r="AY333" s="20">
        <v>851134.41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19093.599999999999</v>
      </c>
      <c r="AY334" s="20">
        <v>2679.6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470511.85</v>
      </c>
      <c r="AY335" s="20">
        <v>259279.07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388187.28</v>
      </c>
      <c r="AY336" s="20">
        <v>853068.44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417.6</v>
      </c>
      <c r="AY338" s="17">
        <f>SUM(AY339:AY345)</f>
        <v>133750.40000000002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62674.73</v>
      </c>
      <c r="AY346" s="17">
        <f>SUM(AY347:AY355)</f>
        <v>118496.69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61294.73</v>
      </c>
      <c r="AY351" s="20">
        <v>97667.520000000004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1380</v>
      </c>
      <c r="AY355" s="20">
        <v>14929.17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873816.43</v>
      </c>
      <c r="AY356" s="17">
        <f>SUM(AY357:AY361)</f>
        <v>1631297.55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873816.43</v>
      </c>
      <c r="AY358" s="20">
        <v>1631297.55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908157.98</v>
      </c>
      <c r="AY362" s="17">
        <f>SUM(AY363:AY371)</f>
        <v>635379.77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269330</v>
      </c>
      <c r="AY364" s="20">
        <v>340594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2157865.37</v>
      </c>
      <c r="AY372" s="13">
        <f>AY373+AY385+AY391+AY403+AY416+AY423+AY433+AY436+AY447</f>
        <v>4415296.12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3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1262400</v>
      </c>
      <c r="AY391" s="15">
        <f>AY392+AY401</f>
        <v>2373205.7999999998</v>
      </c>
    </row>
    <row r="392" spans="1:51" x14ac:dyDescent="0.3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1262400</v>
      </c>
      <c r="AY392" s="17">
        <f>SUM(AY393:AY400)</f>
        <v>2373205.7999999998</v>
      </c>
    </row>
    <row r="393" spans="1:51" x14ac:dyDescent="0.3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1262400</v>
      </c>
      <c r="AY396" s="20">
        <v>2373205.7999999998</v>
      </c>
    </row>
    <row r="397" spans="1:51" x14ac:dyDescent="0.3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865465.37</v>
      </c>
      <c r="AY403" s="15">
        <f>AY404+AY406+AY408+AY414</f>
        <v>2042090.32</v>
      </c>
    </row>
    <row r="404" spans="1:51" x14ac:dyDescent="0.3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181142.47</v>
      </c>
      <c r="AY404" s="17">
        <f>SUM(AY405)</f>
        <v>249046.54</v>
      </c>
    </row>
    <row r="405" spans="1:51" x14ac:dyDescent="0.3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181142.47</v>
      </c>
      <c r="AY405" s="20">
        <v>249046.54</v>
      </c>
    </row>
    <row r="406" spans="1:51" x14ac:dyDescent="0.3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684322.9</v>
      </c>
      <c r="AY408" s="17">
        <f>SUM(AY409:AY413)</f>
        <v>1793043.78</v>
      </c>
    </row>
    <row r="409" spans="1:51" x14ac:dyDescent="0.3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636322.9</v>
      </c>
      <c r="AY409" s="20">
        <v>1678975.32</v>
      </c>
    </row>
    <row r="410" spans="1:51" x14ac:dyDescent="0.3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48000</v>
      </c>
      <c r="AY411" s="20">
        <v>114068.46</v>
      </c>
    </row>
    <row r="412" spans="1:51" x14ac:dyDescent="0.3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 x14ac:dyDescent="0.3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 x14ac:dyDescent="0.3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 x14ac:dyDescent="0.3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116939.95</v>
      </c>
      <c r="AY477" s="13">
        <f>AY478+AY489+AY494+AY499+AY502</f>
        <v>319946.5</v>
      </c>
    </row>
    <row r="478" spans="1:51" x14ac:dyDescent="0.3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116939.95</v>
      </c>
      <c r="AY478" s="15">
        <f>AY479+AY483</f>
        <v>319946.5</v>
      </c>
    </row>
    <row r="479" spans="1:51" x14ac:dyDescent="0.3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116939.95</v>
      </c>
      <c r="AY479" s="17">
        <f>SUM(AY480:AY482)</f>
        <v>319946.5</v>
      </c>
    </row>
    <row r="480" spans="1:51" x14ac:dyDescent="0.3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116939.95</v>
      </c>
      <c r="AY480" s="20">
        <v>319946.5</v>
      </c>
    </row>
    <row r="481" spans="1:51" x14ac:dyDescent="0.3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 x14ac:dyDescent="0.3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 x14ac:dyDescent="0.3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 x14ac:dyDescent="0.3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25606268.350000001</v>
      </c>
      <c r="AY543" s="30">
        <f>AY186+AY372+AY453+AY477+AY507+AY540</f>
        <v>48456377.009999998</v>
      </c>
    </row>
    <row r="544" spans="1:51" ht="16.5" customHeight="1" thickBot="1" x14ac:dyDescent="0.4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8963097.5200000033</v>
      </c>
      <c r="AY544" s="31">
        <f>AY184-AY543</f>
        <v>17485836.690000005</v>
      </c>
    </row>
    <row r="545" spans="2:51" ht="15" thickTop="1" x14ac:dyDescent="0.3"/>
    <row r="546" spans="2:51" ht="18" x14ac:dyDescent="0.35">
      <c r="B546" s="34" t="s">
        <v>2</v>
      </c>
    </row>
    <row r="547" spans="2:51" x14ac:dyDescent="0.3">
      <c r="B547" s="1"/>
    </row>
    <row r="548" spans="2:51" x14ac:dyDescent="0.3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3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oICOTKhFI3rpzeDNKLbIn2M6c1bDq4HoJj+M4bkWuKScL2FCk/rm7rkQ0bzi5ozccdaMYgAmVfloWWXMBVsy/g==" saltValue="TNl9L2I6inJTpEyjyT5Qkw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2020-09-21T05:13:19Z</dcterms:modified>
</cp:coreProperties>
</file>